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060" windowHeight="8685" activeTab="1"/>
  </bookViews>
  <sheets>
    <sheet name="Instructions" sheetId="1" r:id="rId1"/>
    <sheet name="Exposure Calculation" sheetId="2" r:id="rId2"/>
  </sheets>
  <definedNames>
    <definedName name="Dist">'Exposure Calculation'!$B$11</definedName>
    <definedName name="Eone">'Exposure Calculation'!$B$16</definedName>
    <definedName name="Etwo">'Exposure Calculation'!$B$17</definedName>
    <definedName name="Fone">'Exposure Calculation'!$B$12</definedName>
    <definedName name="Ftwo">'Exposure Calculation'!$B$14</definedName>
    <definedName name="GRC">'Exposure Calculation'!$B$10</definedName>
    <definedName name="_xlnm.Print_Area" localSheetId="1">'Exposure Calculation'!$A:$H</definedName>
    <definedName name="Q0">'Exposure Calculation'!$B$8</definedName>
    <definedName name="T1eff">'Exposure Calculation'!$B$13</definedName>
    <definedName name="T2eff">'Exposure Calculation'!$B$15</definedName>
    <definedName name="Tp">'Exposure Calculation'!$B$9</definedName>
  </definedNames>
  <calcPr fullCalcOnLoad="1"/>
</workbook>
</file>

<file path=xl/sharedStrings.xml><?xml version="1.0" encoding="utf-8"?>
<sst xmlns="http://schemas.openxmlformats.org/spreadsheetml/2006/main" count="35" uniqueCount="34">
  <si>
    <t>Last Name:</t>
  </si>
  <si>
    <t>First Name:</t>
  </si>
  <si>
    <t>Gamma Ray Const.</t>
  </si>
  <si>
    <t>Dist from Source (cm)</t>
  </si>
  <si>
    <t>Multiplier</t>
  </si>
  <si>
    <t>1st Day Fraction</t>
  </si>
  <si>
    <t>Fraction from Extrathyroidal Component</t>
  </si>
  <si>
    <t>Fraction from Thyroidal Component</t>
  </si>
  <si>
    <t>See NUREG 1556 Vol 9. App. U for details.</t>
  </si>
  <si>
    <t>Date of Birth:</t>
  </si>
  <si>
    <t>MRN:</t>
  </si>
  <si>
    <t>Date:</t>
  </si>
  <si>
    <t>Dose to the maximally exposed individual (rem)</t>
  </si>
  <si>
    <t>Can this patient be released?</t>
  </si>
  <si>
    <t>Based on the equation:</t>
  </si>
  <si>
    <t>Thyroid Cancer</t>
  </si>
  <si>
    <t>Hyperthyroidism</t>
  </si>
  <si>
    <r>
      <t>Initial Dose in mCi (Q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>)</t>
    </r>
  </si>
  <si>
    <r>
      <t>Half Life (days) (T</t>
    </r>
    <r>
      <rPr>
        <vertAlign val="subscript"/>
        <sz val="12"/>
        <rFont val="Calibri"/>
        <family val="2"/>
      </rPr>
      <t>p</t>
    </r>
    <r>
      <rPr>
        <sz val="12"/>
        <rFont val="Calibri"/>
        <family val="2"/>
      </rPr>
      <t>):</t>
    </r>
  </si>
  <si>
    <r>
      <t>ExtraThyroidal Uptake Fraction (F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>)</t>
    </r>
  </si>
  <si>
    <r>
      <t>ExtraThyroidal Effective Half-Life - T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>eff (day)</t>
    </r>
  </si>
  <si>
    <r>
      <t>Thyroidal Uptake Fraction (F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</si>
  <si>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Thyroidal Effective Half-Life - T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eff (day)</t>
    </r>
  </si>
  <si>
    <r>
      <t>Occupancy Factor 1st Day (E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>)</t>
    </r>
  </si>
  <si>
    <r>
      <t>Occupancy Factor Subsequent Days (E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</si>
  <si>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Medical Condition:</t>
  </si>
  <si>
    <t>Fill in the gray cells in the Exposure Calculation Sheet.</t>
  </si>
  <si>
    <t>Use the drop down for medical condition to toggle between Hyperthyroid and Thyroid Cancer.</t>
  </si>
  <si>
    <t>This will change the calculation.</t>
  </si>
  <si>
    <t>Use at your own risk.  Do your own due diligence.  Olympic Health Physics makes no</t>
  </si>
  <si>
    <t>guarantees or assumes liablity for the use of this spreadsheet.</t>
  </si>
  <si>
    <t>Print and keep a copy of the calculation with patient information to demonstrate compliance</t>
  </si>
  <si>
    <t>with public dose limits.</t>
  </si>
  <si>
    <t>Instructions for Use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</si>
</sst>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[$-409]dddd\,\ mmmm\ dd\,\ yyyy"/>
    <numFmt numFmtId="172" formatCode=";;;"/>
    <numFmt numFmtId="173" formatCode="[$-409]mmmm\ d\,\ yyyy;@"/>
  </numFmts>
  <fonts count="44">
    <font>
      <sz val="10"/>
      <name val="Times New Roman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23" fillId="0" borderId="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17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33" borderId="10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33" borderId="10" xfId="0" applyNumberFormat="1" applyFont="1" applyFill="1" applyBorder="1" applyAlignment="1" applyProtection="1">
      <alignment/>
      <protection locked="0"/>
    </xf>
    <xf numFmtId="0" fontId="3" fillId="34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164" fontId="23" fillId="34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200025</xdr:rowOff>
    </xdr:from>
    <xdr:to>
      <xdr:col>7</xdr:col>
      <xdr:colOff>285750</xdr:colOff>
      <xdr:row>3</xdr:row>
      <xdr:rowOff>0</xdr:rowOff>
    </xdr:to>
    <xdr:pic>
      <xdr:nvPicPr>
        <xdr:cNvPr id="1" name="Picture 1" descr="CodeCogsEq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66725"/>
          <a:ext cx="413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D14" sqref="D14"/>
    </sheetView>
  </sheetViews>
  <sheetFormatPr defaultColWidth="9.33203125" defaultRowHeight="12.75"/>
  <cols>
    <col min="1" max="1" width="8.83203125" style="13" customWidth="1"/>
  </cols>
  <sheetData>
    <row r="1" ht="15.75">
      <c r="A1" s="27" t="s">
        <v>33</v>
      </c>
    </row>
    <row r="3" ht="15.75">
      <c r="A3" s="13" t="s">
        <v>26</v>
      </c>
    </row>
    <row r="5" ht="15.75">
      <c r="A5" s="13" t="s">
        <v>27</v>
      </c>
    </row>
    <row r="6" ht="15.75">
      <c r="A6" s="13" t="s">
        <v>28</v>
      </c>
    </row>
    <row r="8" ht="15.75">
      <c r="A8" s="13" t="s">
        <v>31</v>
      </c>
    </row>
    <row r="9" ht="15.75">
      <c r="A9" s="13" t="s">
        <v>32</v>
      </c>
    </row>
    <row r="12" ht="15.75">
      <c r="A12" s="28" t="s">
        <v>29</v>
      </c>
    </row>
    <row r="13" ht="15.75">
      <c r="A13" s="2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showGridLines="0" tabSelected="1" view="pageLayout" showRuler="0" workbookViewId="0" topLeftCell="A1">
      <selection activeCell="D12" sqref="D12"/>
    </sheetView>
  </sheetViews>
  <sheetFormatPr defaultColWidth="9.33203125" defaultRowHeight="12.75"/>
  <cols>
    <col min="1" max="1" width="25.5" style="4" customWidth="1"/>
    <col min="2" max="2" width="26.16015625" style="1" customWidth="1"/>
    <col min="3" max="3" width="9.16015625" style="1" customWidth="1"/>
    <col min="4" max="4" width="12.5" style="1" customWidth="1"/>
    <col min="5" max="5" width="14.5" style="1" customWidth="1"/>
    <col min="6" max="6" width="17.83203125" style="1" customWidth="1"/>
    <col min="7" max="7" width="19.83203125" style="1" customWidth="1"/>
    <col min="8" max="8" width="11.33203125" style="1" customWidth="1"/>
    <col min="9" max="16384" width="9.33203125" style="1" customWidth="1"/>
  </cols>
  <sheetData>
    <row r="1" spans="1:8" ht="21" customHeight="1" thickBot="1">
      <c r="A1" s="7" t="s">
        <v>11</v>
      </c>
      <c r="B1" s="29"/>
      <c r="C1" s="8"/>
      <c r="D1" s="41" t="s">
        <v>14</v>
      </c>
      <c r="E1" s="42"/>
      <c r="F1" s="9"/>
      <c r="G1" s="9"/>
      <c r="H1" s="10" t="s">
        <v>15</v>
      </c>
    </row>
    <row r="2" spans="1:8" ht="18.75" customHeight="1" thickBot="1">
      <c r="A2" s="7" t="s">
        <v>0</v>
      </c>
      <c r="B2" s="30"/>
      <c r="C2" s="8"/>
      <c r="D2" s="11"/>
      <c r="E2" s="11"/>
      <c r="F2" s="11"/>
      <c r="G2" s="11"/>
      <c r="H2" s="10" t="s">
        <v>16</v>
      </c>
    </row>
    <row r="3" spans="1:8" ht="19.5" customHeight="1" thickBot="1">
      <c r="A3" s="7" t="s">
        <v>1</v>
      </c>
      <c r="B3" s="30"/>
      <c r="C3" s="8"/>
      <c r="D3" s="12"/>
      <c r="E3" s="12"/>
      <c r="F3" s="12"/>
      <c r="G3" s="12"/>
      <c r="H3" s="13"/>
    </row>
    <row r="4" spans="1:8" ht="19.5" customHeight="1" thickBot="1">
      <c r="A4" s="7" t="s">
        <v>9</v>
      </c>
      <c r="B4" s="30"/>
      <c r="C4" s="8"/>
      <c r="D4" s="12"/>
      <c r="E4" s="13"/>
      <c r="F4" s="13"/>
      <c r="G4" s="13"/>
      <c r="H4" s="13"/>
    </row>
    <row r="5" spans="1:8" ht="18" customHeight="1" thickBot="1">
      <c r="A5" s="7" t="s">
        <v>10</v>
      </c>
      <c r="B5" s="30"/>
      <c r="C5" s="8"/>
      <c r="D5" s="14"/>
      <c r="E5" s="13"/>
      <c r="F5" s="13"/>
      <c r="G5" s="13"/>
      <c r="H5" s="13"/>
    </row>
    <row r="6" spans="1:8" ht="18" customHeight="1" thickBot="1">
      <c r="A6" s="7" t="s">
        <v>25</v>
      </c>
      <c r="B6" s="30" t="s">
        <v>15</v>
      </c>
      <c r="C6" s="8"/>
      <c r="D6" s="14"/>
      <c r="E6" s="13"/>
      <c r="F6" s="13"/>
      <c r="G6" s="13"/>
      <c r="H6" s="13"/>
    </row>
    <row r="7" spans="1:8" s="2" customFormat="1" ht="25.5" customHeight="1" thickBot="1">
      <c r="A7" s="15"/>
      <c r="B7" s="31"/>
      <c r="C7" s="16"/>
      <c r="D7" s="11"/>
      <c r="E7" s="16"/>
      <c r="F7" s="16"/>
      <c r="G7" s="16"/>
      <c r="H7" s="14"/>
    </row>
    <row r="8" spans="1:8" ht="55.5" customHeight="1" thickBot="1">
      <c r="A8" s="7" t="s">
        <v>17</v>
      </c>
      <c r="B8" s="32"/>
      <c r="C8" s="13"/>
      <c r="D8" s="17" t="s">
        <v>4</v>
      </c>
      <c r="E8" s="18" t="s">
        <v>5</v>
      </c>
      <c r="F8" s="18" t="s">
        <v>6</v>
      </c>
      <c r="G8" s="18" t="s">
        <v>7</v>
      </c>
      <c r="H8" s="13"/>
    </row>
    <row r="9" spans="1:8" ht="21.75" customHeight="1" thickBot="1">
      <c r="A9" s="7" t="s">
        <v>18</v>
      </c>
      <c r="B9" s="19">
        <v>8.04</v>
      </c>
      <c r="C9" s="13"/>
      <c r="D9" s="25">
        <f>(34.6*GRC*Q0)/(Dist^2)</f>
        <v>0</v>
      </c>
      <c r="E9" s="25">
        <f>+Eone*Tp*0.8*(1-EXP(-0.693*0.33/Tp))</f>
        <v>0.135280912075816</v>
      </c>
      <c r="F9" s="25">
        <f>+(EXP(-0.693*0.33/Tp))*Etwo*Fone*T1eff</f>
        <v>0.07386870868205596</v>
      </c>
      <c r="G9" s="25">
        <f>+(EXP(-0.693*0.33/Tp))*Etwo*Ftwo*T2eff</f>
        <v>0.08869104825312642</v>
      </c>
      <c r="H9" s="13"/>
    </row>
    <row r="10" spans="1:8" ht="17.25" customHeight="1" thickBot="1">
      <c r="A10" s="7" t="s">
        <v>2</v>
      </c>
      <c r="B10" s="20">
        <v>2.2</v>
      </c>
      <c r="C10" s="13"/>
      <c r="D10" s="13"/>
      <c r="E10" s="13"/>
      <c r="F10" s="13"/>
      <c r="G10" s="13"/>
      <c r="H10" s="21"/>
    </row>
    <row r="11" spans="1:8" ht="18.75" customHeight="1" thickBot="1">
      <c r="A11" s="7" t="s">
        <v>3</v>
      </c>
      <c r="B11" s="20">
        <v>100</v>
      </c>
      <c r="C11" s="13"/>
      <c r="D11" s="13"/>
      <c r="E11" s="13"/>
      <c r="F11" s="13"/>
      <c r="G11" s="13"/>
      <c r="H11" s="13"/>
    </row>
    <row r="12" spans="1:8" ht="39" customHeight="1" thickBot="1">
      <c r="A12" s="7" t="s">
        <v>19</v>
      </c>
      <c r="B12" s="19">
        <f>IF(B6="Hyperthyroidism",0.2,0.95)</f>
        <v>0.95</v>
      </c>
      <c r="C12" s="13"/>
      <c r="D12" s="11"/>
      <c r="E12" s="11"/>
      <c r="F12" s="33" t="s">
        <v>12</v>
      </c>
      <c r="G12" s="34"/>
      <c r="H12" s="13"/>
    </row>
    <row r="13" spans="1:8" ht="37.5" customHeight="1" thickBot="1">
      <c r="A13" s="7" t="s">
        <v>20</v>
      </c>
      <c r="B13" s="20">
        <v>0.32</v>
      </c>
      <c r="C13" s="13"/>
      <c r="D13" s="13"/>
      <c r="E13" s="13"/>
      <c r="F13" s="35">
        <f>D9*(E9+F9+G9)</f>
        <v>0</v>
      </c>
      <c r="G13" s="36"/>
      <c r="H13" s="13"/>
    </row>
    <row r="14" spans="1:8" ht="36.75" customHeight="1" thickBot="1">
      <c r="A14" s="7" t="s">
        <v>21</v>
      </c>
      <c r="B14" s="19">
        <f>IF(B6="Hyperthyroidism",0.8,0.05)</f>
        <v>0.05</v>
      </c>
      <c r="C14" s="13"/>
      <c r="D14" s="14"/>
      <c r="E14" s="13"/>
      <c r="F14" s="11"/>
      <c r="G14" s="11"/>
      <c r="H14" s="13"/>
    </row>
    <row r="15" spans="1:8" ht="36" customHeight="1" thickBot="1">
      <c r="A15" s="7" t="s">
        <v>22</v>
      </c>
      <c r="B15" s="20">
        <f>IF(B6="Hyperthyroidism",5.2,7.3)</f>
        <v>7.3</v>
      </c>
      <c r="C15" s="13"/>
      <c r="D15" s="11"/>
      <c r="E15" s="22"/>
      <c r="F15" s="37" t="s">
        <v>13</v>
      </c>
      <c r="G15" s="39" t="str">
        <f>IF(F13&lt;0.5,"Yes","No")</f>
        <v>Yes</v>
      </c>
      <c r="H15" s="13"/>
    </row>
    <row r="16" spans="1:8" ht="35.25" customHeight="1" thickBot="1">
      <c r="A16" s="7" t="s">
        <v>23</v>
      </c>
      <c r="B16" s="20">
        <v>0.75</v>
      </c>
      <c r="C16" s="13"/>
      <c r="D16" s="11"/>
      <c r="E16" s="13"/>
      <c r="F16" s="38"/>
      <c r="G16" s="40"/>
      <c r="H16" s="13"/>
    </row>
    <row r="17" spans="1:9" ht="36" customHeight="1" thickBot="1">
      <c r="A17" s="7" t="s">
        <v>24</v>
      </c>
      <c r="B17" s="20">
        <v>0.25</v>
      </c>
      <c r="C17" s="13"/>
      <c r="D17" s="13"/>
      <c r="E17" s="12"/>
      <c r="F17" s="13"/>
      <c r="G17" s="13"/>
      <c r="H17" s="13"/>
      <c r="I17" s="2"/>
    </row>
    <row r="18" spans="1:8" ht="15" customHeight="1">
      <c r="A18" s="23"/>
      <c r="B18" s="13"/>
      <c r="C18" s="13"/>
      <c r="D18" s="22"/>
      <c r="E18" s="22" t="s">
        <v>8</v>
      </c>
      <c r="F18" s="14"/>
      <c r="G18" s="22"/>
      <c r="H18" s="26"/>
    </row>
    <row r="19" spans="1:8" ht="15.75" customHeight="1">
      <c r="A19" s="23"/>
      <c r="B19" s="13"/>
      <c r="C19" s="13"/>
      <c r="D19" s="22"/>
      <c r="E19" s="13"/>
      <c r="F19" s="24"/>
      <c r="G19" s="13"/>
      <c r="H19" s="13"/>
    </row>
    <row r="20" spans="4:7" ht="15">
      <c r="D20" s="3"/>
      <c r="G20" s="5"/>
    </row>
    <row r="21" ht="20.25">
      <c r="G21" s="6"/>
    </row>
  </sheetData>
  <sheetProtection sheet="1"/>
  <mergeCells count="5">
    <mergeCell ref="F12:G12"/>
    <mergeCell ref="F13:G13"/>
    <mergeCell ref="F15:F16"/>
    <mergeCell ref="G15:G16"/>
    <mergeCell ref="D1:E1"/>
  </mergeCells>
  <conditionalFormatting sqref="G15:G16">
    <cfRule type="containsText" priority="1" dxfId="0" operator="containsText" stopIfTrue="1" text="No">
      <formula>NOT(ISERROR(SEARCH("No",G15)))</formula>
    </cfRule>
    <cfRule type="containsText" priority="3" dxfId="1" operator="containsText" stopIfTrue="1" text="Yes">
      <formula>NOT(ISERROR(SEARCH("Yes",G15)))</formula>
    </cfRule>
  </conditionalFormatting>
  <conditionalFormatting sqref="B9">
    <cfRule type="containsText" priority="2" dxfId="0" operator="containsText" stopIfTrue="1" text="No">
      <formula>NOT(ISERROR(SEARCH("No",B9)))</formula>
    </cfRule>
  </conditionalFormatting>
  <dataValidations count="1">
    <dataValidation type="list" allowBlank="1" showInputMessage="1" showErrorMessage="1" sqref="B6">
      <formula1>$H$1:$H$2</formula1>
    </dataValidation>
  </dataValidations>
  <printOptions/>
  <pageMargins left="0.7" right="0.7" top="0.75" bottom="0.75" header="0.3" footer="0.3"/>
  <pageSetup horizontalDpi="300" verticalDpi="300" orientation="landscape" r:id="rId3"/>
  <headerFooter alignWithMargins="0">
    <oddHeader>&amp;C&amp;"-,Bold"&amp;12
Patient Specific Calculations for Release of Individuals Containing I-131 Sodium Iodide</oddHeader>
    <oddFooter>&amp;L&amp;"-,Regular"253.432.2806
www.olympichp.com&amp;C&amp;G&amp;R&amp;"-,Regular"© Olympic Health Physics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Brooklyn Veterans Affairs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I-131 Release Calculations</dc:subject>
  <dc:creator>eric@olympichealthphysics.com</dc:creator>
  <cp:keywords/>
  <dc:description/>
  <cp:lastModifiedBy>Eric Hooper</cp:lastModifiedBy>
  <cp:lastPrinted>2013-12-10T21:49:10Z</cp:lastPrinted>
  <dcterms:created xsi:type="dcterms:W3CDTF">2000-01-10T18:12:23Z</dcterms:created>
  <dcterms:modified xsi:type="dcterms:W3CDTF">2021-12-17T18:05:55Z</dcterms:modified>
  <cp:category/>
  <cp:version/>
  <cp:contentType/>
  <cp:contentStatus/>
</cp:coreProperties>
</file>